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7725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'доходы'!$A$4:$F$24</definedName>
    <definedName name="_xlnm._FilterDatabase" localSheetId="1" hidden="1">'расходы'!$A$4:$G$38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'доходы'!$A$1:$F$24</definedName>
    <definedName name="_xlnm.Print_Area" localSheetId="1">'расходы'!$B$1:$G$38</definedName>
  </definedNames>
  <calcPr fullCalcOnLoad="1"/>
</workbook>
</file>

<file path=xl/sharedStrings.xml><?xml version="1.0" encoding="utf-8"?>
<sst xmlns="http://schemas.openxmlformats.org/spreadsheetml/2006/main" count="124" uniqueCount="119">
  <si>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</si>
  <si>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</si>
  <si>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</si>
  <si>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</si>
  <si>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</si>
  <si>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</si>
  <si>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</si>
  <si>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</si>
  <si>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</si>
  <si>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</si>
  <si>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</si>
  <si>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</si>
  <si>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</si>
  <si>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</si>
  <si>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</si>
  <si>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</si>
  <si>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</si>
  <si>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</si>
  <si>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</si>
  <si>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</si>
  <si>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</si>
  <si>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</si>
  <si>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</si>
  <si>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</si>
  <si>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</si>
  <si>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</si>
  <si>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</si>
  <si>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</si>
  <si>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</si>
  <si>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</si>
  <si>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</si>
  <si>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</si>
  <si>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</si>
  <si>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</si>
  <si>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</si>
  <si>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</si>
  <si>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</si>
  <si>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</si>
  <si>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</si>
  <si>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</si>
  <si>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</si>
  <si>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</si>
  <si>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</si>
  <si>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</si>
  <si>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</si>
  <si>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</si>
  <si>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</si>
  <si>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</si>
  <si>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</si>
  <si>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</si>
  <si>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</si>
  <si>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</si>
  <si>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</si>
  <si>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</si>
  <si>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</si>
  <si>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</si>
  <si>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</si>
  <si>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</si>
  <si>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</si>
  <si>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</si>
  <si>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</si>
  <si>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</si>
  <si>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</si>
  <si>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</si>
  <si>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</si>
  <si>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</si>
  <si>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</si>
  <si>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</si>
  <si>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</si>
  <si>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</si>
  <si>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</si>
  <si>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</si>
  <si>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</si>
  <si>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</si>
  <si>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</si>
  <si>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</si>
  <si>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</si>
  <si>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</si>
  <si>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</si>
  <si>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</si>
  <si>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</si>
  <si>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</si>
  <si>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</si>
  <si>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</si>
  <si>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</si>
  <si>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</si>
  <si>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</si>
  <si>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</si>
  <si>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</si>
  <si>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</si>
  <si>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</si>
  <si>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</si>
  <si>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</si>
  <si>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</si>
  <si>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</si>
  <si>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</si>
  <si>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</si>
  <si>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</si>
  <si>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</si>
  <si>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</si>
  <si>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</si>
  <si>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</si>
  <si>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</si>
  <si>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</si>
  <si>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</si>
  <si>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</si>
  <si>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</si>
  <si>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</si>
  <si>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</si>
  <si>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</si>
  <si>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</si>
  <si>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</si>
  <si>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</si>
  <si>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</si>
  <si>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</si>
  <si>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</si>
  <si>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Исполнение 
на 01.03.2019, 
в тысячах 
рублей</t>
  </si>
  <si>
    <t>Информация об исполнении бюджета Сладковского сельского поселения
 по доходам на 01.03.2019</t>
  </si>
  <si>
    <t>Информация об исполнении бюджета Сладковского сельского поселения
 по расходам на 01.03.2019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</si>
</sst>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117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116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1045.3999999999999</v>
      </c>
      <c r="F5" s="46">
        <f>IF(D5=0,"-",IF(E5/D5*100&gt;110,"свыше 100",ROUND((E5/D5*100),1)))</f>
        <v>18.6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20.5</v>
      </c>
      <c r="F6" s="46">
        <f aca="true" t="shared" si="0" ref="F6:F21">IF(D6=0,"-",IF(E6/D6*100&gt;110,"свыше 100",ROUND((E6/D6*100),1)))</f>
        <v>10.2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20.5</v>
      </c>
      <c r="F7" s="46">
        <f t="shared" si="0"/>
        <v>10.2</v>
      </c>
    </row>
    <row r="8" spans="1:6" ht="60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683.9</v>
      </c>
      <c r="F8" s="46">
        <f t="shared" si="0"/>
        <v>18.4</v>
      </c>
    </row>
    <row r="9" spans="1:6" ht="45">
      <c r="A9" s="38">
        <v>2</v>
      </c>
      <c r="B9" s="43" t="s">
        <v>71</v>
      </c>
      <c r="C9" s="44" t="s">
        <v>72</v>
      </c>
      <c r="D9" s="32">
        <v>3726</v>
      </c>
      <c r="E9" s="32">
        <v>683.9</v>
      </c>
      <c r="F9" s="46">
        <f t="shared" si="0"/>
        <v>18.4</v>
      </c>
    </row>
    <row r="10" spans="1:6" ht="15">
      <c r="A10" s="38">
        <f>A9+1</f>
        <v>3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20</v>
      </c>
      <c r="F10" s="46">
        <f t="shared" si="0"/>
        <v>13.4</v>
      </c>
    </row>
    <row r="11" spans="1:6" ht="45">
      <c r="A11" s="38">
        <v>4</v>
      </c>
      <c r="B11" s="43" t="s">
        <v>55</v>
      </c>
      <c r="C11" s="44" t="s">
        <v>101</v>
      </c>
      <c r="D11" s="32">
        <v>80</v>
      </c>
      <c r="E11" s="32">
        <v>19.4</v>
      </c>
      <c r="F11" s="46">
        <f>IF(D11=0,"-",IF(E11/D11*100&gt;110,"свыше 100",ROUND((E11/D11*100),1)))</f>
        <v>24.3</v>
      </c>
    </row>
    <row r="12" spans="1:6" ht="60">
      <c r="A12" s="38">
        <f>A11+1</f>
        <v>5</v>
      </c>
      <c r="B12" s="43" t="s">
        <v>55</v>
      </c>
      <c r="C12" s="44" t="s">
        <v>102</v>
      </c>
      <c r="D12" s="32">
        <v>68</v>
      </c>
      <c r="E12" s="32">
        <v>0.6</v>
      </c>
      <c r="F12" s="46">
        <f t="shared" si="0"/>
        <v>0.9</v>
      </c>
    </row>
    <row r="13" spans="1:6" ht="15">
      <c r="A13" s="38">
        <v>3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4</v>
      </c>
      <c r="B14" s="43" t="s">
        <v>56</v>
      </c>
      <c r="C14" s="44" t="s">
        <v>66</v>
      </c>
      <c r="D14" s="32">
        <f>D15+D16</f>
        <v>1471</v>
      </c>
      <c r="E14" s="32">
        <f>E15+E16</f>
        <v>310.9</v>
      </c>
      <c r="F14" s="46">
        <f t="shared" si="0"/>
        <v>21.1</v>
      </c>
    </row>
    <row r="15" spans="1:6" ht="15">
      <c r="A15" s="38">
        <v>5</v>
      </c>
      <c r="B15" s="43" t="s">
        <v>85</v>
      </c>
      <c r="C15" s="44" t="s">
        <v>86</v>
      </c>
      <c r="D15" s="32">
        <v>284</v>
      </c>
      <c r="E15" s="32">
        <v>10.4</v>
      </c>
      <c r="F15" s="46">
        <f t="shared" si="0"/>
        <v>3.7</v>
      </c>
    </row>
    <row r="16" spans="1:6" ht="15">
      <c r="A16" s="38">
        <f>A15+1</f>
        <v>6</v>
      </c>
      <c r="B16" s="43" t="s">
        <v>87</v>
      </c>
      <c r="C16" s="44" t="s">
        <v>88</v>
      </c>
      <c r="D16" s="32">
        <v>1187</v>
      </c>
      <c r="E16" s="32">
        <v>300.5</v>
      </c>
      <c r="F16" s="46">
        <f t="shared" si="0"/>
        <v>25.3</v>
      </c>
    </row>
    <row r="17" spans="1:6" ht="60">
      <c r="A17" s="38">
        <v>4</v>
      </c>
      <c r="B17" s="43" t="s">
        <v>73</v>
      </c>
      <c r="C17" s="44" t="s">
        <v>74</v>
      </c>
      <c r="D17" s="32">
        <f>D18</f>
        <v>60.7</v>
      </c>
      <c r="E17" s="32">
        <f>E18</f>
        <v>10.1</v>
      </c>
      <c r="F17" s="46">
        <f t="shared" si="0"/>
        <v>16.6</v>
      </c>
    </row>
    <row r="18" spans="1:6" ht="75">
      <c r="A18" s="38">
        <f>A17+1</f>
        <v>5</v>
      </c>
      <c r="B18" s="43" t="s">
        <v>104</v>
      </c>
      <c r="C18" s="44" t="s">
        <v>103</v>
      </c>
      <c r="D18" s="32">
        <v>60.7</v>
      </c>
      <c r="E18" s="32">
        <v>10.1</v>
      </c>
      <c r="F18" s="46">
        <f t="shared" si="0"/>
        <v>16.6</v>
      </c>
    </row>
    <row r="19" spans="1:6" ht="15">
      <c r="A19" s="38">
        <v>6</v>
      </c>
      <c r="B19" s="22" t="s">
        <v>79</v>
      </c>
      <c r="C19" s="33" t="s">
        <v>78</v>
      </c>
      <c r="D19" s="31">
        <f>D20</f>
        <v>33520.9</v>
      </c>
      <c r="E19" s="31">
        <f>E20</f>
        <v>4674.1</v>
      </c>
      <c r="F19" s="46">
        <f t="shared" si="0"/>
        <v>13.9</v>
      </c>
    </row>
    <row r="20" spans="1:6" ht="45">
      <c r="A20" s="38">
        <f>A19+1</f>
        <v>7</v>
      </c>
      <c r="B20" s="22" t="s">
        <v>80</v>
      </c>
      <c r="C20" s="33" t="s">
        <v>82</v>
      </c>
      <c r="D20" s="31">
        <f>D21+D22+D23</f>
        <v>33520.9</v>
      </c>
      <c r="E20" s="31">
        <f>E21+E22+E23</f>
        <v>4674.1</v>
      </c>
      <c r="F20" s="46">
        <v>38.7</v>
      </c>
    </row>
    <row r="21" spans="1:9" ht="30">
      <c r="A21" s="38">
        <v>5</v>
      </c>
      <c r="B21" s="22" t="s">
        <v>81</v>
      </c>
      <c r="C21" s="33" t="s">
        <v>105</v>
      </c>
      <c r="D21" s="31">
        <v>11145</v>
      </c>
      <c r="E21" s="31">
        <v>1857.4</v>
      </c>
      <c r="F21" s="46">
        <f t="shared" si="0"/>
        <v>16.7</v>
      </c>
      <c r="H21" s="28"/>
      <c r="I21" s="28"/>
    </row>
    <row r="22" spans="1:6" ht="30">
      <c r="A22" s="38">
        <f>A21+1</f>
        <v>6</v>
      </c>
      <c r="B22" s="22" t="s">
        <v>52</v>
      </c>
      <c r="C22" s="33" t="s">
        <v>106</v>
      </c>
      <c r="D22" s="31">
        <v>247</v>
      </c>
      <c r="E22" s="31">
        <v>61.7</v>
      </c>
      <c r="F22" s="46">
        <f>IF(D22=0,"-",IF(E22/D22*100&gt;110,"свыше 100",ROUND((E22/D22*100),1)))</f>
        <v>25</v>
      </c>
    </row>
    <row r="23" spans="1:6" ht="15">
      <c r="A23" s="38">
        <v>7</v>
      </c>
      <c r="B23" s="22" t="s">
        <v>58</v>
      </c>
      <c r="C23" s="33" t="s">
        <v>59</v>
      </c>
      <c r="D23" s="31">
        <v>22128.9</v>
      </c>
      <c r="E23" s="31">
        <v>2755</v>
      </c>
      <c r="F23" s="46">
        <f>IF(D23=0,"-",IF(E23/D23*100&gt;110,"свыше 100",ROUND((E23/D23*100),1)))</f>
        <v>12.4</v>
      </c>
    </row>
    <row r="24" spans="1:6" ht="15">
      <c r="A24" s="38">
        <f>A23+1</f>
        <v>8</v>
      </c>
      <c r="B24" s="21" t="s">
        <v>61</v>
      </c>
      <c r="C24" s="35" t="s">
        <v>64</v>
      </c>
      <c r="D24" s="37">
        <f>D19+D5</f>
        <v>39128.6</v>
      </c>
      <c r="E24" s="37">
        <f>E19+E5</f>
        <v>5719.5</v>
      </c>
      <c r="F24" s="48">
        <f>IF(D24=0,"-",IF(E24/D24*100&gt;110,"свыше 100",ROUND((E24/D24*100),1)))</f>
        <v>14.6</v>
      </c>
    </row>
    <row r="26" spans="5:6" ht="15.75">
      <c r="E26" s="40"/>
      <c r="F26" s="28"/>
    </row>
    <row r="27" spans="4:6" ht="12.75">
      <c r="D27" s="41"/>
      <c r="E27" s="41"/>
      <c r="F27" s="28"/>
    </row>
  </sheetData>
  <sheetProtection/>
  <autoFilter ref="A4:F24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1"/>
  <sheetViews>
    <sheetView tabSelected="1" view="pageBreakPreview" zoomScale="115" zoomScaleSheetLayoutView="115" workbookViewId="0" topLeftCell="B1">
      <selection activeCell="D8" sqref="D8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118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116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1430.4</v>
      </c>
      <c r="G5" s="29">
        <f>IF(E5=0,"-",IF(F5/E5*100&gt;110,"свыше 100",ROUND((F5/E5*100),1)))</f>
        <v>15.6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174</v>
      </c>
      <c r="G6" s="30">
        <f aca="true" t="shared" si="0" ref="G6:G35">IF(E6=0,"-",IF(F6/E6*100&gt;110,"свыше 100",ROUND((F6/E6*100),1)))</f>
        <v>13.9</v>
      </c>
    </row>
    <row r="7" spans="2:7" ht="45">
      <c r="B7" s="20">
        <f aca="true" t="shared" si="1" ref="B7:B35">B6+1</f>
        <v>3</v>
      </c>
      <c r="C7" s="22" t="s">
        <v>9</v>
      </c>
      <c r="D7" s="25" t="s">
        <v>10</v>
      </c>
      <c r="E7" s="30">
        <v>1123</v>
      </c>
      <c r="F7" s="47">
        <v>160.6</v>
      </c>
      <c r="G7" s="30">
        <f t="shared" si="0"/>
        <v>14.3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853.4</v>
      </c>
      <c r="G8" s="30">
        <f t="shared" si="0"/>
        <v>16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131</v>
      </c>
      <c r="G10" s="30">
        <f t="shared" si="0"/>
        <v>25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111.4</v>
      </c>
      <c r="G11" s="30">
        <f t="shared" si="0"/>
        <v>12.4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36.9</v>
      </c>
      <c r="G12" s="29">
        <f t="shared" si="0"/>
        <v>15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36.9</v>
      </c>
      <c r="G13" s="30">
        <f t="shared" si="0"/>
        <v>15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4.6</v>
      </c>
      <c r="G14" s="29">
        <f t="shared" si="0"/>
        <v>3.9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4.6</v>
      </c>
      <c r="G15" s="30">
        <f t="shared" si="0"/>
        <v>3.9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5212.6</v>
      </c>
      <c r="F17" s="29">
        <f>F18+F19+F20+F21</f>
        <v>0</v>
      </c>
      <c r="G17" s="29">
        <f t="shared" si="0"/>
        <v>0</v>
      </c>
    </row>
    <row r="18" spans="2:7" ht="15">
      <c r="B18" s="20">
        <v>14</v>
      </c>
      <c r="C18" s="22" t="s">
        <v>111</v>
      </c>
      <c r="D18" s="25" t="s">
        <v>112</v>
      </c>
      <c r="E18" s="30">
        <v>2</v>
      </c>
      <c r="F18" s="39">
        <v>0</v>
      </c>
      <c r="G18" s="30">
        <v>196.8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0</v>
      </c>
      <c r="G19" s="30">
        <v>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3955</v>
      </c>
      <c r="F20" s="39">
        <v>0</v>
      </c>
      <c r="G20" s="30">
        <f t="shared" si="0"/>
        <v>0</v>
      </c>
    </row>
    <row r="21" spans="2:7" ht="15">
      <c r="B21" s="20">
        <v>17</v>
      </c>
      <c r="C21" s="22" t="s">
        <v>33</v>
      </c>
      <c r="D21" s="25" t="s">
        <v>34</v>
      </c>
      <c r="E21" s="30">
        <v>352.6</v>
      </c>
      <c r="F21" s="39">
        <v>0</v>
      </c>
      <c r="G21" s="30">
        <f t="shared" si="0"/>
        <v>0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5832</v>
      </c>
      <c r="F22" s="29">
        <f>F23+F24+F26+F25</f>
        <v>244.29999999999998</v>
      </c>
      <c r="G22" s="29">
        <f t="shared" si="0"/>
        <v>4.2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0.4</v>
      </c>
      <c r="G23" s="30">
        <f t="shared" si="0"/>
        <v>0.1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990</v>
      </c>
      <c r="F24" s="47">
        <v>36.2</v>
      </c>
      <c r="G24" s="30">
        <f t="shared" si="0"/>
        <v>3.7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3633</v>
      </c>
      <c r="F25" s="39">
        <v>207.7</v>
      </c>
      <c r="G25" s="30">
        <f>IF(E25=0,"-",IF(F25/E25*100&gt;110,"свыше 100",ROUND((F25/E25*100),1)))</f>
        <v>5.7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B26+1</f>
        <v>23</v>
      </c>
      <c r="C27" s="21" t="s">
        <v>90</v>
      </c>
      <c r="D27" s="24" t="s">
        <v>91</v>
      </c>
      <c r="E27" s="29">
        <f>E28</f>
        <v>6</v>
      </c>
      <c r="F27" s="29">
        <f>F28</f>
        <v>0</v>
      </c>
      <c r="G27" s="29">
        <f t="shared" si="0"/>
        <v>0</v>
      </c>
    </row>
    <row r="28" spans="2:7" s="19" customFormat="1" ht="15">
      <c r="B28" s="20">
        <f t="shared" si="1"/>
        <v>24</v>
      </c>
      <c r="C28" s="22" t="s">
        <v>92</v>
      </c>
      <c r="D28" s="25" t="s">
        <v>93</v>
      </c>
      <c r="E28" s="30">
        <v>6</v>
      </c>
      <c r="F28" s="39">
        <v>0</v>
      </c>
      <c r="G28" s="30">
        <v>0</v>
      </c>
    </row>
    <row r="29" spans="2:7" ht="15">
      <c r="B29" s="20">
        <f t="shared" si="1"/>
        <v>25</v>
      </c>
      <c r="C29" s="21" t="s">
        <v>43</v>
      </c>
      <c r="D29" s="24" t="s">
        <v>44</v>
      </c>
      <c r="E29" s="29">
        <f>E30</f>
        <v>18374</v>
      </c>
      <c r="F29" s="29">
        <f>F30</f>
        <v>3140</v>
      </c>
      <c r="G29" s="29">
        <f t="shared" si="0"/>
        <v>17.1</v>
      </c>
    </row>
    <row r="30" spans="2:7" ht="15">
      <c r="B30" s="20">
        <f t="shared" si="1"/>
        <v>26</v>
      </c>
      <c r="C30" s="22" t="s">
        <v>45</v>
      </c>
      <c r="D30" s="25" t="s">
        <v>46</v>
      </c>
      <c r="E30" s="30">
        <v>18374</v>
      </c>
      <c r="F30" s="39">
        <v>3140</v>
      </c>
      <c r="G30" s="30">
        <f t="shared" si="0"/>
        <v>17.1</v>
      </c>
    </row>
    <row r="31" spans="2:7" ht="15">
      <c r="B31" s="20">
        <v>27</v>
      </c>
      <c r="C31" s="21" t="s">
        <v>47</v>
      </c>
      <c r="D31" s="24" t="s">
        <v>48</v>
      </c>
      <c r="E31" s="29">
        <f>E32</f>
        <v>7</v>
      </c>
      <c r="F31" s="29">
        <f>F32</f>
        <v>0</v>
      </c>
      <c r="G31" s="29">
        <f t="shared" si="0"/>
        <v>0</v>
      </c>
    </row>
    <row r="32" spans="2:7" ht="15">
      <c r="B32" s="20">
        <v>28</v>
      </c>
      <c r="C32" s="22" t="s">
        <v>98</v>
      </c>
      <c r="D32" s="25" t="s">
        <v>99</v>
      </c>
      <c r="E32" s="30">
        <v>7</v>
      </c>
      <c r="F32" s="39">
        <v>0</v>
      </c>
      <c r="G32" s="30">
        <f t="shared" si="0"/>
        <v>0</v>
      </c>
    </row>
    <row r="33" spans="2:7" ht="15">
      <c r="B33" s="20">
        <f>B32+1</f>
        <v>29</v>
      </c>
      <c r="C33" s="21" t="s">
        <v>49</v>
      </c>
      <c r="D33" s="24" t="s">
        <v>50</v>
      </c>
      <c r="E33" s="29">
        <f>E34</f>
        <v>149</v>
      </c>
      <c r="F33" s="29">
        <f>F34</f>
        <v>81</v>
      </c>
      <c r="G33" s="29">
        <f t="shared" si="0"/>
        <v>54.4</v>
      </c>
    </row>
    <row r="34" spans="2:7" ht="15">
      <c r="B34" s="20">
        <f t="shared" si="1"/>
        <v>30</v>
      </c>
      <c r="C34" s="22" t="s">
        <v>107</v>
      </c>
      <c r="D34" s="25" t="s">
        <v>114</v>
      </c>
      <c r="E34" s="30">
        <v>149</v>
      </c>
      <c r="F34" s="39">
        <v>81</v>
      </c>
      <c r="G34" s="30">
        <f t="shared" si="0"/>
        <v>54.4</v>
      </c>
    </row>
    <row r="35" spans="2:7" ht="15">
      <c r="B35" s="20">
        <f t="shared" si="1"/>
        <v>31</v>
      </c>
      <c r="C35" s="21" t="s">
        <v>94</v>
      </c>
      <c r="D35" s="24" t="s">
        <v>95</v>
      </c>
      <c r="E35" s="29">
        <f>E36</f>
        <v>36</v>
      </c>
      <c r="F35" s="29">
        <f>F36</f>
        <v>0</v>
      </c>
      <c r="G35" s="29">
        <f t="shared" si="0"/>
        <v>0</v>
      </c>
    </row>
    <row r="36" spans="2:7" ht="15.75" customHeight="1">
      <c r="B36" s="20">
        <v>32</v>
      </c>
      <c r="C36" s="22" t="s">
        <v>96</v>
      </c>
      <c r="D36" s="25" t="s">
        <v>97</v>
      </c>
      <c r="E36" s="30">
        <v>36</v>
      </c>
      <c r="F36" s="39">
        <v>0</v>
      </c>
      <c r="G36" s="30">
        <v>0</v>
      </c>
    </row>
    <row r="37" spans="2:7" ht="15">
      <c r="B37" s="20">
        <v>33</v>
      </c>
      <c r="C37" s="21"/>
      <c r="D37" s="24" t="s">
        <v>51</v>
      </c>
      <c r="E37" s="29">
        <f>E35+E33+E29+E27+E22+E17+E14+E12+E5+E31</f>
        <v>39128.6</v>
      </c>
      <c r="F37" s="29">
        <f>F35+F33+F29+F27+F22+F17+F14+F12+F5+F31</f>
        <v>4937.200000000001</v>
      </c>
      <c r="G37" s="29">
        <f>IF(E37=0,"-",IF(F37/E37*100&gt;110,"свыше 100",ROUND((F37/E37*100),1)))</f>
        <v>12.6</v>
      </c>
    </row>
    <row r="38" spans="2:7" s="19" customFormat="1" ht="75" customHeight="1">
      <c r="B38" s="50" t="s">
        <v>89</v>
      </c>
      <c r="C38" s="50"/>
      <c r="D38" s="50"/>
      <c r="E38" s="50"/>
      <c r="F38" s="50"/>
      <c r="G38" s="50"/>
    </row>
    <row r="40" spans="5:6" ht="12.75">
      <c r="E40" s="45"/>
      <c r="F40" s="45"/>
    </row>
    <row r="41" spans="5:6" ht="12.75">
      <c r="E41" s="23"/>
      <c r="F41" s="23"/>
    </row>
  </sheetData>
  <sheetProtection/>
  <autoFilter ref="A4:G38"/>
  <mergeCells count="2">
    <mergeCell ref="B38:G38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2018-11-08T14:48:07Z</cp:lastPrinted>
  <dcterms:created xsi:type="dcterms:W3CDTF">2005-10-01T10:04:25Z</dcterms:created>
  <dcterms:modified xsi:type="dcterms:W3CDTF">2019-03-06T04:02:09Z</dcterms:modified>
  <cp:category/>
  <cp:version/>
  <cp:contentType/>
  <cp:contentStatus/>
</cp:coreProperties>
</file>