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1325" windowHeight="772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'доходы'!$A$4:$F$25</definedName>
    <definedName name="_xlnm._FilterDatabase" localSheetId="1" hidden="1">'расходы'!$A$4:$G$38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'доходы'!$A$1:$F$25</definedName>
    <definedName name="_xlnm.Print_Area" localSheetId="1">'расходы'!$B$1:$G$38</definedName>
  </definedNames>
  <calcPr fullCalcOnLoad="1"/>
</workbook>
</file>

<file path=xl/sharedStrings.xml><?xml version="1.0" encoding="utf-8"?>
<sst xmlns="http://schemas.openxmlformats.org/spreadsheetml/2006/main" count="126" uniqueCount="121">
  <si>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</si>
  <si>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</si>
  <si>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</si>
  <si>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</si>
  <si>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</si>
  <si>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</si>
  <si>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</si>
  <si>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</si>
  <si>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</si>
  <si>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</si>
  <si>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</si>
  <si>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</si>
  <si>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</si>
  <si>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</si>
  <si>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</si>
  <si>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</si>
  <si>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</si>
  <si>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</si>
  <si>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</si>
  <si>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</si>
  <si>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</si>
  <si>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</si>
  <si>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</si>
  <si>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</si>
  <si>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</si>
  <si>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</si>
  <si>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</si>
  <si>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</si>
  <si>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</si>
  <si>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</si>
  <si>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</si>
  <si>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</si>
  <si>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</si>
  <si>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</si>
  <si>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</si>
  <si>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</si>
  <si>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</si>
  <si>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</si>
  <si>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</si>
  <si>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</si>
  <si>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</si>
  <si>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</si>
  <si>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</si>
  <si>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</si>
  <si>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</si>
  <si>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</si>
  <si>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</si>
  <si>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</si>
  <si>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</si>
  <si>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</si>
  <si>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</si>
  <si>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</si>
  <si>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000 2 02 03000 00 0000 151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</si>
  <si>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</si>
  <si>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</si>
  <si>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</si>
  <si>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</si>
  <si>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</si>
  <si>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</si>
  <si>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</si>
  <si>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</si>
  <si>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</si>
  <si>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</si>
  <si>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</si>
  <si>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</si>
  <si>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</si>
  <si>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</si>
  <si>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</si>
  <si>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</si>
  <si>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</si>
  <si>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</si>
  <si>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</si>
  <si>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</si>
  <si>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</si>
  <si>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</si>
  <si>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</si>
  <si>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</si>
  <si>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</si>
  <si>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</si>
  <si>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</si>
  <si>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</si>
  <si>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000 2 02 01000 00 0000 151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</si>
  <si>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</si>
  <si>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</si>
  <si>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</si>
  <si>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</si>
  <si>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</si>
  <si>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</si>
  <si>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</si>
  <si>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</si>
  <si>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</si>
  <si>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</si>
  <si>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</si>
  <si>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</si>
  <si>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</si>
  <si>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</si>
  <si>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</si>
  <si>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</si>
  <si>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</si>
  <si>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</si>
  <si>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Объем 
средств
по решению Думы
на 2019 год, 
в тысячах 
рублей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</si>
  <si>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</si>
  <si>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</si>
  <si>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</si>
  <si>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</si>
  <si>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Дотации  бюджетам сельских поселений  на выравнивание бюджетной обеспеченности</t>
  </si>
  <si>
    <t>Субвенции бюджетам субъектов Российской Федерации и муниципальных образований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</si>
  <si>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</si>
  <si>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</si>
  <si>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</si>
  <si>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Объем 
средств
по закону
о бюджете 
на 2019 год, 
в тысячах 
рублей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</si>
  <si>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</si>
  <si>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</si>
  <si>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</si>
  <si>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</si>
  <si>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</si>
  <si>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</si>
  <si>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</si>
  <si>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Информация об исполнении бюджета Сладковского сельского поселения
 по доходам на 01.05.2019</t>
  </si>
  <si>
    <t>Исполнение 
на 01.05.2019, 
в тысячах 
рублей</t>
  </si>
  <si>
    <t>Информация об исполнении бюджета Сладковского сельского поселения
 по расходам на 01.05.2019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</si>
</sst>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" fontId="50" fillId="0" borderId="0" xfId="0" applyNumberFormat="1" applyFont="1" applyFill="1" applyAlignment="1">
      <alignment horizontal="center"/>
    </xf>
    <xf numFmtId="0" fontId="51" fillId="0" borderId="11" xfId="0" applyFont="1" applyFill="1" applyBorder="1" applyAlignment="1">
      <alignment horizontal="center" vertical="top" wrapText="1"/>
    </xf>
    <xf numFmtId="174" fontId="3" fillId="0" borderId="0" xfId="0" applyNumberFormat="1" applyFont="1" applyFill="1" applyAlignment="1">
      <alignment/>
    </xf>
    <xf numFmtId="174" fontId="52" fillId="0" borderId="10" xfId="0" applyNumberFormat="1" applyFont="1" applyFill="1" applyBorder="1" applyAlignment="1">
      <alignment horizontal="right"/>
    </xf>
    <xf numFmtId="174" fontId="53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wrapText="1"/>
    </xf>
    <xf numFmtId="49" fontId="6" fillId="0" borderId="10" xfId="0" applyNumberFormat="1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74" fontId="6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vertical="top"/>
    </xf>
    <xf numFmtId="174" fontId="7" fillId="0" borderId="10" xfId="0" applyNumberFormat="1" applyFont="1" applyBorder="1" applyAlignment="1">
      <alignment/>
    </xf>
    <xf numFmtId="174" fontId="54" fillId="0" borderId="0" xfId="0" applyNumberFormat="1" applyFont="1" applyFill="1" applyAlignment="1">
      <alignment/>
    </xf>
    <xf numFmtId="17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3" fillId="0" borderId="0" xfId="0" applyNumberFormat="1" applyFont="1" applyFill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28"/>
  <sheetViews>
    <sheetView tabSelected="1" view="pageBreakPreview" zoomScaleSheetLayoutView="100" zoomScalePageLayoutView="0" workbookViewId="0" topLeftCell="A1">
      <pane xSplit="3" ySplit="4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2" sqref="E12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3.625" style="34" customWidth="1"/>
    <col min="4" max="4" width="14.25390625" style="1" customWidth="1"/>
    <col min="5" max="5" width="14.00390625" style="42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118</v>
      </c>
      <c r="B1" s="49"/>
      <c r="C1" s="49"/>
      <c r="D1" s="49"/>
      <c r="E1" s="49"/>
      <c r="F1" s="49"/>
    </row>
    <row r="3" spans="1:6" ht="108" customHeight="1">
      <c r="A3" s="4" t="s">
        <v>0</v>
      </c>
      <c r="B3" s="4" t="s">
        <v>1</v>
      </c>
      <c r="C3" s="4" t="s">
        <v>57</v>
      </c>
      <c r="D3" s="36" t="s">
        <v>100</v>
      </c>
      <c r="E3" s="7" t="s">
        <v>119</v>
      </c>
      <c r="F3" s="13" t="s">
        <v>2</v>
      </c>
    </row>
    <row r="4" spans="1:6" ht="14.25">
      <c r="A4" s="5" t="s">
        <v>62</v>
      </c>
      <c r="B4" s="6" t="s">
        <v>63</v>
      </c>
      <c r="C4" s="5" t="s">
        <v>60</v>
      </c>
      <c r="D4" s="17">
        <v>4</v>
      </c>
      <c r="E4" s="8">
        <v>5</v>
      </c>
      <c r="F4" s="18">
        <v>6</v>
      </c>
    </row>
    <row r="5" spans="1:6" ht="30">
      <c r="A5" s="38">
        <v>1</v>
      </c>
      <c r="B5" s="43" t="s">
        <v>77</v>
      </c>
      <c r="C5" s="44" t="s">
        <v>76</v>
      </c>
      <c r="D5" s="32">
        <f>D6+D8+D10+D14+D17</f>
        <v>5607.7</v>
      </c>
      <c r="E5" s="32">
        <f>E6+E8+E10+E14+E17</f>
        <v>2047.2</v>
      </c>
      <c r="F5" s="46">
        <f>IF(D5=0,"-",IF(E5/D5*100&gt;110,"свыше 100",ROUND((E5/D5*100),1)))</f>
        <v>36.5</v>
      </c>
    </row>
    <row r="6" spans="1:6" ht="15">
      <c r="A6" s="38">
        <f>A5+1</f>
        <v>2</v>
      </c>
      <c r="B6" s="43" t="s">
        <v>68</v>
      </c>
      <c r="C6" s="44" t="s">
        <v>67</v>
      </c>
      <c r="D6" s="32">
        <f>D7</f>
        <v>201</v>
      </c>
      <c r="E6" s="32">
        <f>E7</f>
        <v>60.2</v>
      </c>
      <c r="F6" s="46">
        <f aca="true" t="shared" si="0" ref="F6:F22">IF(D6=0,"-",IF(E6/D6*100&gt;110,"свыше 100",ROUND((E6/D6*100),1)))</f>
        <v>30</v>
      </c>
    </row>
    <row r="7" spans="1:6" ht="15">
      <c r="A7" s="38">
        <v>3</v>
      </c>
      <c r="B7" s="43" t="s">
        <v>53</v>
      </c>
      <c r="C7" s="44" t="s">
        <v>75</v>
      </c>
      <c r="D7" s="32">
        <v>201</v>
      </c>
      <c r="E7" s="32">
        <v>60.2</v>
      </c>
      <c r="F7" s="46">
        <f t="shared" si="0"/>
        <v>30</v>
      </c>
    </row>
    <row r="8" spans="1:6" ht="60">
      <c r="A8" s="38">
        <f>A7+1</f>
        <v>4</v>
      </c>
      <c r="B8" s="43" t="s">
        <v>69</v>
      </c>
      <c r="C8" s="44" t="s">
        <v>70</v>
      </c>
      <c r="D8" s="32">
        <f>D9</f>
        <v>3726</v>
      </c>
      <c r="E8" s="32">
        <f>E9</f>
        <v>1296.8</v>
      </c>
      <c r="F8" s="46">
        <f t="shared" si="0"/>
        <v>34.8</v>
      </c>
    </row>
    <row r="9" spans="1:6" ht="45">
      <c r="A9" s="38">
        <v>5</v>
      </c>
      <c r="B9" s="43" t="s">
        <v>71</v>
      </c>
      <c r="C9" s="44" t="s">
        <v>72</v>
      </c>
      <c r="D9" s="32">
        <v>3726</v>
      </c>
      <c r="E9" s="32">
        <v>1296.8</v>
      </c>
      <c r="F9" s="46">
        <f t="shared" si="0"/>
        <v>34.8</v>
      </c>
    </row>
    <row r="10" spans="1:6" ht="15">
      <c r="A10" s="38">
        <f>A9+1</f>
        <v>6</v>
      </c>
      <c r="B10" s="43" t="s">
        <v>54</v>
      </c>
      <c r="C10" s="44" t="s">
        <v>65</v>
      </c>
      <c r="D10" s="32">
        <f>D11+D12+D13</f>
        <v>149</v>
      </c>
      <c r="E10" s="32">
        <f>E11+E12+E13</f>
        <v>89</v>
      </c>
      <c r="F10" s="46">
        <f t="shared" si="0"/>
        <v>59.7</v>
      </c>
    </row>
    <row r="11" spans="1:6" ht="45">
      <c r="A11" s="38">
        <v>7</v>
      </c>
      <c r="B11" s="43" t="s">
        <v>55</v>
      </c>
      <c r="C11" s="44" t="s">
        <v>101</v>
      </c>
      <c r="D11" s="32">
        <v>80</v>
      </c>
      <c r="E11" s="32">
        <v>21.1</v>
      </c>
      <c r="F11" s="46">
        <f>IF(D11=0,"-",IF(E11/D11*100&gt;110,"свыше 100",ROUND((E11/D11*100),1)))</f>
        <v>26.4</v>
      </c>
    </row>
    <row r="12" spans="1:6" ht="60">
      <c r="A12" s="38">
        <f>A11+1</f>
        <v>8</v>
      </c>
      <c r="B12" s="43" t="s">
        <v>55</v>
      </c>
      <c r="C12" s="44" t="s">
        <v>102</v>
      </c>
      <c r="D12" s="32">
        <v>68</v>
      </c>
      <c r="E12" s="32">
        <v>67.9</v>
      </c>
      <c r="F12" s="46">
        <f t="shared" si="0"/>
        <v>99.9</v>
      </c>
    </row>
    <row r="13" spans="1:6" ht="15">
      <c r="A13" s="38">
        <v>9</v>
      </c>
      <c r="B13" s="43" t="s">
        <v>83</v>
      </c>
      <c r="C13" s="44" t="s">
        <v>84</v>
      </c>
      <c r="D13" s="32">
        <v>1</v>
      </c>
      <c r="E13" s="32">
        <v>0</v>
      </c>
      <c r="F13" s="46">
        <f t="shared" si="0"/>
        <v>0</v>
      </c>
    </row>
    <row r="14" spans="1:6" ht="15">
      <c r="A14" s="38">
        <f>A13+1</f>
        <v>10</v>
      </c>
      <c r="B14" s="43" t="s">
        <v>56</v>
      </c>
      <c r="C14" s="44" t="s">
        <v>66</v>
      </c>
      <c r="D14" s="32">
        <f>D15+D16</f>
        <v>1471</v>
      </c>
      <c r="E14" s="32">
        <f>E15+E16</f>
        <v>544.9</v>
      </c>
      <c r="F14" s="46">
        <f t="shared" si="0"/>
        <v>37</v>
      </c>
    </row>
    <row r="15" spans="1:6" ht="15">
      <c r="A15" s="38">
        <v>11</v>
      </c>
      <c r="B15" s="43" t="s">
        <v>85</v>
      </c>
      <c r="C15" s="44" t="s">
        <v>86</v>
      </c>
      <c r="D15" s="32">
        <v>284</v>
      </c>
      <c r="E15" s="32">
        <v>25.6</v>
      </c>
      <c r="F15" s="46">
        <f t="shared" si="0"/>
        <v>9</v>
      </c>
    </row>
    <row r="16" spans="1:6" ht="15">
      <c r="A16" s="38">
        <f>A15+1</f>
        <v>12</v>
      </c>
      <c r="B16" s="43" t="s">
        <v>87</v>
      </c>
      <c r="C16" s="44" t="s">
        <v>88</v>
      </c>
      <c r="D16" s="32">
        <v>1187</v>
      </c>
      <c r="E16" s="32">
        <v>519.3</v>
      </c>
      <c r="F16" s="46">
        <f t="shared" si="0"/>
        <v>43.7</v>
      </c>
    </row>
    <row r="17" spans="1:6" ht="60">
      <c r="A17" s="38">
        <v>13</v>
      </c>
      <c r="B17" s="43" t="s">
        <v>73</v>
      </c>
      <c r="C17" s="44" t="s">
        <v>74</v>
      </c>
      <c r="D17" s="32">
        <f>D19+D18</f>
        <v>60.7</v>
      </c>
      <c r="E17" s="32">
        <f>E19+E18</f>
        <v>56.3</v>
      </c>
      <c r="F17" s="46">
        <f t="shared" si="0"/>
        <v>92.8</v>
      </c>
    </row>
    <row r="18" spans="1:6" ht="75">
      <c r="A18" s="38">
        <v>14</v>
      </c>
      <c r="B18" s="43" t="s">
        <v>104</v>
      </c>
      <c r="C18" s="44" t="s">
        <v>103</v>
      </c>
      <c r="D18" s="32">
        <v>60.7</v>
      </c>
      <c r="E18" s="32">
        <v>20.2</v>
      </c>
      <c r="F18" s="46">
        <f>IF(D18=0,"-",IF(E18/D18*100&gt;110,"свыше 100",ROUND((E18/D18*100),1)))</f>
        <v>33.3</v>
      </c>
    </row>
    <row r="19" spans="1:6" ht="75">
      <c r="A19" s="38">
        <v>15</v>
      </c>
      <c r="B19" s="43" t="s">
        <v>116</v>
      </c>
      <c r="C19" s="44" t="s">
        <v>117</v>
      </c>
      <c r="D19" s="32"/>
      <c r="E19" s="32">
        <v>36.1</v>
      </c>
      <c r="F19" s="46" t="str">
        <f t="shared" si="0"/>
        <v>-</v>
      </c>
    </row>
    <row r="20" spans="1:6" ht="15">
      <c r="A20" s="38">
        <v>16</v>
      </c>
      <c r="B20" s="22" t="s">
        <v>79</v>
      </c>
      <c r="C20" s="33" t="s">
        <v>78</v>
      </c>
      <c r="D20" s="31">
        <f>D21</f>
        <v>34290.2</v>
      </c>
      <c r="E20" s="31">
        <f>E21</f>
        <v>10752</v>
      </c>
      <c r="F20" s="46">
        <f t="shared" si="0"/>
        <v>31.4</v>
      </c>
    </row>
    <row r="21" spans="1:6" ht="45">
      <c r="A21" s="38">
        <f>A20+1</f>
        <v>17</v>
      </c>
      <c r="B21" s="22" t="s">
        <v>80</v>
      </c>
      <c r="C21" s="33" t="s">
        <v>82</v>
      </c>
      <c r="D21" s="31">
        <f>D22+D23+D24</f>
        <v>34290.2</v>
      </c>
      <c r="E21" s="31">
        <f>E22+E23+E24</f>
        <v>10752</v>
      </c>
      <c r="F21" s="46">
        <v>38.7</v>
      </c>
    </row>
    <row r="22" spans="1:9" ht="30">
      <c r="A22" s="38">
        <v>18</v>
      </c>
      <c r="B22" s="22" t="s">
        <v>81</v>
      </c>
      <c r="C22" s="33" t="s">
        <v>105</v>
      </c>
      <c r="D22" s="31">
        <v>11145</v>
      </c>
      <c r="E22" s="31">
        <v>3714.8</v>
      </c>
      <c r="F22" s="46">
        <f t="shared" si="0"/>
        <v>33.3</v>
      </c>
      <c r="H22" s="28"/>
      <c r="I22" s="28"/>
    </row>
    <row r="23" spans="1:6" ht="30">
      <c r="A23" s="38">
        <f>A22+1</f>
        <v>19</v>
      </c>
      <c r="B23" s="22" t="s">
        <v>52</v>
      </c>
      <c r="C23" s="33" t="s">
        <v>106</v>
      </c>
      <c r="D23" s="31">
        <v>247</v>
      </c>
      <c r="E23" s="31">
        <v>141.9</v>
      </c>
      <c r="F23" s="46">
        <f>IF(D23=0,"-",IF(E23/D23*100&gt;110,"свыше 100",ROUND((E23/D23*100),1)))</f>
        <v>57.4</v>
      </c>
    </row>
    <row r="24" spans="1:6" ht="15">
      <c r="A24" s="38">
        <v>20</v>
      </c>
      <c r="B24" s="22" t="s">
        <v>58</v>
      </c>
      <c r="C24" s="33" t="s">
        <v>59</v>
      </c>
      <c r="D24" s="31">
        <v>22898.2</v>
      </c>
      <c r="E24" s="31">
        <v>6895.3</v>
      </c>
      <c r="F24" s="46">
        <f>IF(D24=0,"-",IF(E24/D24*100&gt;110,"свыше 100",ROUND((E24/D24*100),1)))</f>
        <v>30.1</v>
      </c>
    </row>
    <row r="25" spans="1:6" ht="15">
      <c r="A25" s="38">
        <f>A24+1</f>
        <v>21</v>
      </c>
      <c r="B25" s="21" t="s">
        <v>61</v>
      </c>
      <c r="C25" s="35" t="s">
        <v>64</v>
      </c>
      <c r="D25" s="37">
        <f>D20+D5</f>
        <v>39897.899999999994</v>
      </c>
      <c r="E25" s="37">
        <f>E20+E5</f>
        <v>12799.2</v>
      </c>
      <c r="F25" s="48">
        <f>IF(D25=0,"-",IF(E25/D25*100&gt;110,"свыше 100",ROUND((E25/D25*100),1)))</f>
        <v>32.1</v>
      </c>
    </row>
    <row r="27" spans="5:6" ht="15.75">
      <c r="E27" s="40"/>
      <c r="F27" s="28"/>
    </row>
    <row r="28" spans="4:6" ht="12.75">
      <c r="D28" s="41"/>
      <c r="E28" s="41"/>
      <c r="F28" s="28"/>
    </row>
  </sheetData>
  <sheetProtection/>
  <autoFilter ref="A4:F25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1"/>
  <sheetViews>
    <sheetView view="pageBreakPreview" zoomScale="115" zoomScaleSheetLayoutView="115" workbookViewId="0" topLeftCell="B1">
      <selection activeCell="F5" sqref="F5"/>
    </sheetView>
  </sheetViews>
  <sheetFormatPr defaultColWidth="9.00390625" defaultRowHeight="12.75"/>
  <cols>
    <col min="1" max="1" width="0.74609375" style="9" customWidth="1"/>
    <col min="2" max="2" width="5.625" style="9" customWidth="1"/>
    <col min="3" max="3" width="7.625" style="9" customWidth="1"/>
    <col min="4" max="4" width="58.625" style="9" customWidth="1"/>
    <col min="5" max="5" width="14.625" style="10" customWidth="1"/>
    <col min="6" max="6" width="14.75390625" style="26" customWidth="1"/>
    <col min="7" max="7" width="10.75390625" style="11" customWidth="1"/>
    <col min="8" max="16384" width="9.125" style="9" customWidth="1"/>
  </cols>
  <sheetData>
    <row r="1" spans="2:7" ht="46.5" customHeight="1">
      <c r="B1" s="51" t="s">
        <v>120</v>
      </c>
      <c r="C1" s="51"/>
      <c r="D1" s="51"/>
      <c r="E1" s="51"/>
      <c r="F1" s="51"/>
      <c r="G1" s="51"/>
    </row>
    <row r="2" spans="2:7" ht="15.75">
      <c r="B2" s="12"/>
      <c r="C2" s="12"/>
      <c r="D2" s="12"/>
      <c r="E2" s="12"/>
      <c r="F2" s="27"/>
      <c r="G2" s="12"/>
    </row>
    <row r="3" spans="2:7" ht="104.25" customHeight="1">
      <c r="B3" s="2" t="s">
        <v>0</v>
      </c>
      <c r="C3" s="13" t="s">
        <v>3</v>
      </c>
      <c r="D3" s="13" t="s">
        <v>4</v>
      </c>
      <c r="E3" s="14" t="s">
        <v>110</v>
      </c>
      <c r="F3" s="7" t="s">
        <v>119</v>
      </c>
      <c r="G3" s="15" t="s">
        <v>2</v>
      </c>
    </row>
    <row r="4" spans="2:7" ht="14.25">
      <c r="B4" s="3" t="s">
        <v>62</v>
      </c>
      <c r="C4" s="16">
        <v>2</v>
      </c>
      <c r="D4" s="8">
        <v>3</v>
      </c>
      <c r="E4" s="17">
        <v>4</v>
      </c>
      <c r="F4" s="8">
        <v>5</v>
      </c>
      <c r="G4" s="18">
        <v>6</v>
      </c>
    </row>
    <row r="5" spans="2:7" s="19" customFormat="1" ht="15">
      <c r="B5" s="20">
        <v>1</v>
      </c>
      <c r="C5" s="21" t="s">
        <v>5</v>
      </c>
      <c r="D5" s="24" t="s">
        <v>6</v>
      </c>
      <c r="E5" s="29">
        <f>E6+E7+E8+E9+E10+E11</f>
        <v>9148.7</v>
      </c>
      <c r="F5" s="29">
        <f>F6+F7+F8+F9+F10+F11</f>
        <v>2955.5</v>
      </c>
      <c r="G5" s="29">
        <f>IF(E5=0,"-",IF(F5/E5*100&gt;110,"свыше 100",ROUND((F5/E5*100),1)))</f>
        <v>32.3</v>
      </c>
    </row>
    <row r="6" spans="2:7" ht="30">
      <c r="B6" s="20">
        <f>B5+1</f>
        <v>2</v>
      </c>
      <c r="C6" s="22" t="s">
        <v>7</v>
      </c>
      <c r="D6" s="25" t="s">
        <v>8</v>
      </c>
      <c r="E6" s="30">
        <v>1251</v>
      </c>
      <c r="F6" s="39">
        <v>366.6</v>
      </c>
      <c r="G6" s="30">
        <f aca="true" t="shared" si="0" ref="G6:G35">IF(E6=0,"-",IF(F6/E6*100&gt;110,"свыше 100",ROUND((F6/E6*100),1)))</f>
        <v>29.3</v>
      </c>
    </row>
    <row r="7" spans="2:7" ht="45">
      <c r="B7" s="20">
        <f aca="true" t="shared" si="1" ref="B7:B35">B6+1</f>
        <v>3</v>
      </c>
      <c r="C7" s="22" t="s">
        <v>9</v>
      </c>
      <c r="D7" s="25" t="s">
        <v>10</v>
      </c>
      <c r="E7" s="30">
        <v>1123</v>
      </c>
      <c r="F7" s="47">
        <v>350.7</v>
      </c>
      <c r="G7" s="30">
        <f t="shared" si="0"/>
        <v>31.2</v>
      </c>
    </row>
    <row r="8" spans="2:7" ht="45">
      <c r="B8" s="20">
        <f t="shared" si="1"/>
        <v>4</v>
      </c>
      <c r="C8" s="22" t="s">
        <v>11</v>
      </c>
      <c r="D8" s="25" t="s">
        <v>12</v>
      </c>
      <c r="E8" s="30">
        <v>5350</v>
      </c>
      <c r="F8" s="39">
        <v>1870.2</v>
      </c>
      <c r="G8" s="30">
        <f t="shared" si="0"/>
        <v>35</v>
      </c>
    </row>
    <row r="9" spans="2:7" ht="15">
      <c r="B9" s="20">
        <f t="shared" si="1"/>
        <v>5</v>
      </c>
      <c r="C9" s="22" t="s">
        <v>13</v>
      </c>
      <c r="D9" s="25" t="s">
        <v>14</v>
      </c>
      <c r="E9" s="30">
        <v>0.6</v>
      </c>
      <c r="F9" s="39">
        <v>0</v>
      </c>
      <c r="G9" s="30">
        <v>0</v>
      </c>
    </row>
    <row r="10" spans="2:7" ht="45">
      <c r="B10" s="20">
        <v>6</v>
      </c>
      <c r="C10" s="22" t="s">
        <v>108</v>
      </c>
      <c r="D10" s="25" t="s">
        <v>109</v>
      </c>
      <c r="E10" s="30">
        <v>525</v>
      </c>
      <c r="F10" s="47">
        <v>131</v>
      </c>
      <c r="G10" s="30">
        <f t="shared" si="0"/>
        <v>25</v>
      </c>
    </row>
    <row r="11" spans="2:7" ht="15">
      <c r="B11" s="20">
        <v>7</v>
      </c>
      <c r="C11" s="22" t="s">
        <v>15</v>
      </c>
      <c r="D11" s="25" t="s">
        <v>16</v>
      </c>
      <c r="E11" s="30">
        <v>899.1</v>
      </c>
      <c r="F11" s="39">
        <v>237</v>
      </c>
      <c r="G11" s="30">
        <f t="shared" si="0"/>
        <v>26.4</v>
      </c>
    </row>
    <row r="12" spans="2:7" ht="15">
      <c r="B12" s="20">
        <f>B11+1</f>
        <v>8</v>
      </c>
      <c r="C12" s="21" t="s">
        <v>17</v>
      </c>
      <c r="D12" s="24" t="s">
        <v>18</v>
      </c>
      <c r="E12" s="37">
        <f>E13</f>
        <v>246.3</v>
      </c>
      <c r="F12" s="37">
        <f>F13</f>
        <v>73.5</v>
      </c>
      <c r="G12" s="29">
        <f t="shared" si="0"/>
        <v>29.8</v>
      </c>
    </row>
    <row r="13" spans="2:7" s="19" customFormat="1" ht="15">
      <c r="B13" s="20">
        <f t="shared" si="1"/>
        <v>9</v>
      </c>
      <c r="C13" s="22" t="s">
        <v>19</v>
      </c>
      <c r="D13" s="25" t="s">
        <v>20</v>
      </c>
      <c r="E13" s="30">
        <v>246.3</v>
      </c>
      <c r="F13" s="39">
        <v>73.5</v>
      </c>
      <c r="G13" s="30">
        <f t="shared" si="0"/>
        <v>29.8</v>
      </c>
    </row>
    <row r="14" spans="2:7" ht="28.5">
      <c r="B14" s="20">
        <f t="shared" si="1"/>
        <v>10</v>
      </c>
      <c r="C14" s="21" t="s">
        <v>21</v>
      </c>
      <c r="D14" s="24" t="s">
        <v>22</v>
      </c>
      <c r="E14" s="37">
        <f>E15+E16</f>
        <v>117</v>
      </c>
      <c r="F14" s="37">
        <f>F15+F16</f>
        <v>12.7</v>
      </c>
      <c r="G14" s="29">
        <f t="shared" si="0"/>
        <v>10.9</v>
      </c>
    </row>
    <row r="15" spans="2:7" ht="15">
      <c r="B15" s="20">
        <v>11</v>
      </c>
      <c r="C15" s="22" t="s">
        <v>23</v>
      </c>
      <c r="D15" s="25" t="s">
        <v>24</v>
      </c>
      <c r="E15" s="30">
        <v>117</v>
      </c>
      <c r="F15" s="39">
        <v>12.7</v>
      </c>
      <c r="G15" s="30">
        <f t="shared" si="0"/>
        <v>10.9</v>
      </c>
    </row>
    <row r="16" spans="2:7" ht="30">
      <c r="B16" s="20">
        <v>12</v>
      </c>
      <c r="C16" s="22" t="s">
        <v>25</v>
      </c>
      <c r="D16" s="25" t="s">
        <v>26</v>
      </c>
      <c r="E16" s="30">
        <v>0</v>
      </c>
      <c r="F16" s="39">
        <v>0</v>
      </c>
      <c r="G16" s="30" t="str">
        <f t="shared" si="0"/>
        <v>-</v>
      </c>
    </row>
    <row r="17" spans="2:7" s="19" customFormat="1" ht="15">
      <c r="B17" s="20">
        <f t="shared" si="1"/>
        <v>13</v>
      </c>
      <c r="C17" s="21" t="s">
        <v>27</v>
      </c>
      <c r="D17" s="24" t="s">
        <v>28</v>
      </c>
      <c r="E17" s="29">
        <f>E18+E19+E20+E21</f>
        <v>5212.6</v>
      </c>
      <c r="F17" s="29">
        <f>F18+F19+F20+F21</f>
        <v>545</v>
      </c>
      <c r="G17" s="29">
        <f t="shared" si="0"/>
        <v>10.5</v>
      </c>
    </row>
    <row r="18" spans="2:7" ht="15">
      <c r="B18" s="20">
        <v>14</v>
      </c>
      <c r="C18" s="22" t="s">
        <v>111</v>
      </c>
      <c r="D18" s="25" t="s">
        <v>112</v>
      </c>
      <c r="E18" s="30">
        <v>0</v>
      </c>
      <c r="F18" s="39">
        <v>0</v>
      </c>
      <c r="G18" s="30">
        <v>196.8</v>
      </c>
    </row>
    <row r="19" spans="2:7" ht="15">
      <c r="B19" s="20">
        <v>15</v>
      </c>
      <c r="C19" s="22" t="s">
        <v>29</v>
      </c>
      <c r="D19" s="25" t="s">
        <v>30</v>
      </c>
      <c r="E19" s="30">
        <v>903</v>
      </c>
      <c r="F19" s="39">
        <v>199.8</v>
      </c>
      <c r="G19" s="30">
        <v>0</v>
      </c>
    </row>
    <row r="20" spans="2:7" ht="15">
      <c r="B20" s="20">
        <f t="shared" si="1"/>
        <v>16</v>
      </c>
      <c r="C20" s="22" t="s">
        <v>31</v>
      </c>
      <c r="D20" s="25" t="s">
        <v>32</v>
      </c>
      <c r="E20" s="30">
        <v>3955</v>
      </c>
      <c r="F20" s="39">
        <v>298.1</v>
      </c>
      <c r="G20" s="30">
        <f t="shared" si="0"/>
        <v>7.5</v>
      </c>
    </row>
    <row r="21" spans="2:7" ht="15">
      <c r="B21" s="20">
        <v>17</v>
      </c>
      <c r="C21" s="22" t="s">
        <v>33</v>
      </c>
      <c r="D21" s="25" t="s">
        <v>34</v>
      </c>
      <c r="E21" s="30">
        <v>354.6</v>
      </c>
      <c r="F21" s="39">
        <v>47.1</v>
      </c>
      <c r="G21" s="30">
        <f t="shared" si="0"/>
        <v>13.3</v>
      </c>
    </row>
    <row r="22" spans="2:7" ht="15">
      <c r="B22" s="20">
        <f t="shared" si="1"/>
        <v>18</v>
      </c>
      <c r="C22" s="21" t="s">
        <v>35</v>
      </c>
      <c r="D22" s="24" t="s">
        <v>36</v>
      </c>
      <c r="E22" s="29">
        <f>E23+E24+E26+E25</f>
        <v>7316.3</v>
      </c>
      <c r="F22" s="29">
        <f>F23+F24+F26+F25</f>
        <v>1659</v>
      </c>
      <c r="G22" s="29">
        <f t="shared" si="0"/>
        <v>22.7</v>
      </c>
    </row>
    <row r="23" spans="2:7" ht="15">
      <c r="B23" s="20">
        <f t="shared" si="1"/>
        <v>19</v>
      </c>
      <c r="C23" s="22" t="s">
        <v>37</v>
      </c>
      <c r="D23" s="25" t="s">
        <v>38</v>
      </c>
      <c r="E23" s="30">
        <v>429</v>
      </c>
      <c r="F23" s="47">
        <v>2.9</v>
      </c>
      <c r="G23" s="30">
        <f t="shared" si="0"/>
        <v>0.7</v>
      </c>
    </row>
    <row r="24" spans="2:7" ht="15">
      <c r="B24" s="20">
        <f t="shared" si="1"/>
        <v>20</v>
      </c>
      <c r="C24" s="22" t="s">
        <v>39</v>
      </c>
      <c r="D24" s="25" t="s">
        <v>40</v>
      </c>
      <c r="E24" s="30">
        <v>2474.3</v>
      </c>
      <c r="F24" s="47">
        <v>891.4</v>
      </c>
      <c r="G24" s="30">
        <f t="shared" si="0"/>
        <v>36</v>
      </c>
    </row>
    <row r="25" spans="2:7" s="19" customFormat="1" ht="15">
      <c r="B25" s="20">
        <f t="shared" si="1"/>
        <v>21</v>
      </c>
      <c r="C25" s="22" t="s">
        <v>41</v>
      </c>
      <c r="D25" s="25" t="s">
        <v>42</v>
      </c>
      <c r="E25" s="30">
        <v>3633</v>
      </c>
      <c r="F25" s="39">
        <v>764.7</v>
      </c>
      <c r="G25" s="30">
        <f>IF(E25=0,"-",IF(F25/E25*100&gt;110,"свыше 100",ROUND((F25/E25*100),1)))</f>
        <v>21</v>
      </c>
    </row>
    <row r="26" spans="2:7" s="19" customFormat="1" ht="30">
      <c r="B26" s="20">
        <v>22</v>
      </c>
      <c r="C26" s="22" t="s">
        <v>113</v>
      </c>
      <c r="D26" s="25" t="s">
        <v>115</v>
      </c>
      <c r="E26" s="30">
        <v>780</v>
      </c>
      <c r="F26" s="39">
        <v>0</v>
      </c>
      <c r="G26" s="30">
        <f t="shared" si="0"/>
        <v>0</v>
      </c>
    </row>
    <row r="27" spans="2:7" s="19" customFormat="1" ht="15">
      <c r="B27" s="20">
        <f>B26+1</f>
        <v>23</v>
      </c>
      <c r="C27" s="21" t="s">
        <v>90</v>
      </c>
      <c r="D27" s="24" t="s">
        <v>91</v>
      </c>
      <c r="E27" s="29">
        <f>E28</f>
        <v>6</v>
      </c>
      <c r="F27" s="29">
        <f>F28</f>
        <v>0</v>
      </c>
      <c r="G27" s="29">
        <f t="shared" si="0"/>
        <v>0</v>
      </c>
    </row>
    <row r="28" spans="2:7" s="19" customFormat="1" ht="15">
      <c r="B28" s="20">
        <f t="shared" si="1"/>
        <v>24</v>
      </c>
      <c r="C28" s="22" t="s">
        <v>92</v>
      </c>
      <c r="D28" s="25" t="s">
        <v>93</v>
      </c>
      <c r="E28" s="30">
        <v>6</v>
      </c>
      <c r="F28" s="39">
        <v>0</v>
      </c>
      <c r="G28" s="30">
        <v>0</v>
      </c>
    </row>
    <row r="29" spans="2:7" ht="15">
      <c r="B29" s="20">
        <f t="shared" si="1"/>
        <v>25</v>
      </c>
      <c r="C29" s="21" t="s">
        <v>43</v>
      </c>
      <c r="D29" s="24" t="s">
        <v>44</v>
      </c>
      <c r="E29" s="29">
        <f>E30</f>
        <v>18574</v>
      </c>
      <c r="F29" s="29">
        <f>F30</f>
        <v>6493.6</v>
      </c>
      <c r="G29" s="29">
        <f t="shared" si="0"/>
        <v>35</v>
      </c>
    </row>
    <row r="30" spans="2:7" ht="15">
      <c r="B30" s="20">
        <f t="shared" si="1"/>
        <v>26</v>
      </c>
      <c r="C30" s="22" t="s">
        <v>45</v>
      </c>
      <c r="D30" s="25" t="s">
        <v>46</v>
      </c>
      <c r="E30" s="30">
        <v>18574</v>
      </c>
      <c r="F30" s="39">
        <v>6493.6</v>
      </c>
      <c r="G30" s="30">
        <f t="shared" si="0"/>
        <v>35</v>
      </c>
    </row>
    <row r="31" spans="2:7" ht="15">
      <c r="B31" s="20">
        <v>27</v>
      </c>
      <c r="C31" s="21" t="s">
        <v>47</v>
      </c>
      <c r="D31" s="24" t="s">
        <v>48</v>
      </c>
      <c r="E31" s="29">
        <f>E32</f>
        <v>7</v>
      </c>
      <c r="F31" s="29">
        <f>F32</f>
        <v>0</v>
      </c>
      <c r="G31" s="29">
        <f t="shared" si="0"/>
        <v>0</v>
      </c>
    </row>
    <row r="32" spans="2:7" ht="15">
      <c r="B32" s="20">
        <v>28</v>
      </c>
      <c r="C32" s="22" t="s">
        <v>98</v>
      </c>
      <c r="D32" s="25" t="s">
        <v>99</v>
      </c>
      <c r="E32" s="30">
        <v>7</v>
      </c>
      <c r="F32" s="39">
        <v>0</v>
      </c>
      <c r="G32" s="30">
        <f t="shared" si="0"/>
        <v>0</v>
      </c>
    </row>
    <row r="33" spans="2:7" ht="15">
      <c r="B33" s="20">
        <f>B32+1</f>
        <v>29</v>
      </c>
      <c r="C33" s="21" t="s">
        <v>49</v>
      </c>
      <c r="D33" s="24" t="s">
        <v>50</v>
      </c>
      <c r="E33" s="29">
        <f>E34</f>
        <v>149</v>
      </c>
      <c r="F33" s="29">
        <f>F34</f>
        <v>102.2</v>
      </c>
      <c r="G33" s="29">
        <f t="shared" si="0"/>
        <v>68.6</v>
      </c>
    </row>
    <row r="34" spans="2:7" ht="15">
      <c r="B34" s="20">
        <f t="shared" si="1"/>
        <v>30</v>
      </c>
      <c r="C34" s="22" t="s">
        <v>107</v>
      </c>
      <c r="D34" s="25" t="s">
        <v>114</v>
      </c>
      <c r="E34" s="30">
        <v>149</v>
      </c>
      <c r="F34" s="39">
        <v>102.2</v>
      </c>
      <c r="G34" s="30">
        <f t="shared" si="0"/>
        <v>68.6</v>
      </c>
    </row>
    <row r="35" spans="2:7" ht="15">
      <c r="B35" s="20">
        <f t="shared" si="1"/>
        <v>31</v>
      </c>
      <c r="C35" s="21" t="s">
        <v>94</v>
      </c>
      <c r="D35" s="24" t="s">
        <v>95</v>
      </c>
      <c r="E35" s="29">
        <f>E36</f>
        <v>36</v>
      </c>
      <c r="F35" s="29">
        <f>F36</f>
        <v>1.6</v>
      </c>
      <c r="G35" s="29">
        <f t="shared" si="0"/>
        <v>4.4</v>
      </c>
    </row>
    <row r="36" spans="2:7" ht="15.75" customHeight="1">
      <c r="B36" s="20">
        <v>32</v>
      </c>
      <c r="C36" s="22" t="s">
        <v>96</v>
      </c>
      <c r="D36" s="25" t="s">
        <v>97</v>
      </c>
      <c r="E36" s="30">
        <v>36</v>
      </c>
      <c r="F36" s="39">
        <v>1.6</v>
      </c>
      <c r="G36" s="30">
        <v>0</v>
      </c>
    </row>
    <row r="37" spans="2:7" ht="15">
      <c r="B37" s="20">
        <v>33</v>
      </c>
      <c r="C37" s="21"/>
      <c r="D37" s="24" t="s">
        <v>51</v>
      </c>
      <c r="E37" s="29">
        <f>E35+E33+E29+E27+E22+E17+E14+E12+E5+E31</f>
        <v>40812.9</v>
      </c>
      <c r="F37" s="29">
        <f>F35+F33+F29+F27+F22+F17+F14+F12+F5+F31</f>
        <v>11843.100000000002</v>
      </c>
      <c r="G37" s="29">
        <f>IF(E37=0,"-",IF(F37/E37*100&gt;110,"свыше 100",ROUND((F37/E37*100),1)))</f>
        <v>29</v>
      </c>
    </row>
    <row r="38" spans="2:7" s="19" customFormat="1" ht="75" customHeight="1">
      <c r="B38" s="50" t="s">
        <v>89</v>
      </c>
      <c r="C38" s="50"/>
      <c r="D38" s="50"/>
      <c r="E38" s="50"/>
      <c r="F38" s="50"/>
      <c r="G38" s="50"/>
    </row>
    <row r="40" spans="5:6" ht="12.75">
      <c r="E40" s="45"/>
      <c r="F40" s="45"/>
    </row>
    <row r="41" spans="5:6" ht="12.75">
      <c r="E41" s="23"/>
      <c r="F41" s="23"/>
    </row>
  </sheetData>
  <sheetProtection/>
  <autoFilter ref="A4:G38"/>
  <mergeCells count="2">
    <mergeCell ref="B38:G38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2018-11-08T14:48:07Z</cp:lastPrinted>
  <dcterms:created xsi:type="dcterms:W3CDTF">2005-10-01T10:04:25Z</dcterms:created>
  <dcterms:modified xsi:type="dcterms:W3CDTF">2019-05-16T04:55:29Z</dcterms:modified>
  <cp:category/>
  <cp:version/>
  <cp:contentType/>
  <cp:contentStatus/>
</cp:coreProperties>
</file>