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<sst xmlns="http://schemas.openxmlformats.org/spreadsheetml/2006/main" count="141" uniqueCount="139">
  <si>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01.04.2022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</si>
  <si>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</si>
  <si>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</si>
  <si>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</si>
  <si>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</si>
  <si>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01.03.22,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</si>
  <si>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</si>
  <si>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</si>
  <si>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</si>
  <si>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</si>
  <si>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</si>
  <si>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</si>
  <si>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</si>
  <si>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</si>
  <si>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</si>
  <si>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</si>
  <si>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</si>
  <si>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</si>
  <si>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</si>
  <si>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</si>
  <si>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</si>
  <si>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</si>
  <si>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</si>
  <si>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</si>
  <si>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</si>
  <si>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</si>
  <si>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</si>
  <si>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</si>
  <si>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</si>
  <si>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</si>
  <si>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</si>
  <si>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</si>
  <si>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</si>
  <si>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</si>
  <si>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</si>
  <si>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</si>
  <si>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</si>
  <si>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</si>
  <si>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</si>
  <si>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</si>
  <si>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</si>
  <si>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</si>
  <si>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</si>
  <si>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</si>
  <si>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</si>
  <si>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</si>
  <si>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</si>
  <si>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</si>
  <si>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</si>
  <si>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</si>
  <si>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</si>
  <si>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</si>
  <si>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</si>
  <si>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</si>
  <si>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</si>
  <si>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</si>
  <si>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</si>
  <si>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</si>
  <si>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</si>
  <si>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</si>
  <si>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</si>
  <si>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01.03.2022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</si>
  <si>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</si>
  <si>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</si>
  <si>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</si>
  <si>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</si>
  <si>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01.03.2022,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</si>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</sst>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="90" zoomScaleSheetLayoutView="90" workbookViewId="0" topLeftCell="A1">
      <pane ySplit="4" topLeftCell="E5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1625.3999999999999</v>
      </c>
      <c r="F5" s="18">
        <f aca="true" t="shared" si="0" ref="F5:F17">IF(D5=0,"-",IF(E5/D5*100&gt;110,"свыше 100",ROUND((E5/D5*100),1)))</f>
        <v>24.5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46.8</v>
      </c>
      <c r="F6" s="18">
        <f t="shared" si="0"/>
        <v>21.5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46.8</v>
      </c>
      <c r="F7" s="18">
        <f t="shared" si="0"/>
        <v>21.5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1191.7</v>
      </c>
      <c r="F8" s="18">
        <f t="shared" si="0"/>
        <v>26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1191.7</v>
      </c>
      <c r="F9" s="18">
        <f t="shared" si="0"/>
        <v>26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250.8</v>
      </c>
      <c r="F12" s="18">
        <f t="shared" si="0"/>
        <v>19.2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17.9</v>
      </c>
      <c r="F13" s="18">
        <f t="shared" si="0"/>
        <v>11.3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232.9</v>
      </c>
      <c r="F14" s="18">
        <f t="shared" si="0"/>
        <v>20.3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135.3</v>
      </c>
      <c r="F15" s="18">
        <f t="shared" si="0"/>
        <v>25.4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79</v>
      </c>
      <c r="F16" s="18">
        <f t="shared" si="0"/>
        <v>24.1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50864.9</v>
      </c>
      <c r="E22" s="22">
        <f>E23</f>
        <v>11850.099999999999</v>
      </c>
      <c r="F22" s="18">
        <f t="shared" si="2"/>
        <v>23.3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50864.9</v>
      </c>
      <c r="E23" s="22">
        <f>E24+E28+E25+E27+E26+E29</f>
        <v>11850.099999999999</v>
      </c>
      <c r="F23" s="18">
        <f t="shared" si="2"/>
        <v>23.3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3927</v>
      </c>
      <c r="F24" s="18">
        <f t="shared" si="2"/>
        <v>25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0</v>
      </c>
      <c r="F25" s="18">
        <f t="shared" si="2"/>
        <v>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310.7</v>
      </c>
      <c r="E27" s="22">
        <v>64.9</v>
      </c>
      <c r="F27" s="18"/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0</v>
      </c>
      <c r="E28" s="22">
        <v>0</v>
      </c>
      <c r="F28" s="18">
        <f aca="true" t="shared" si="4" ref="F28:F30">IF(D28=0,"-",IF(E28/D28*100&gt;110,"свыше 100",ROUND((E28/D28*100),1)))</f>
        <v>0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33748.1</v>
      </c>
      <c r="E29" s="22">
        <v>7738.2</v>
      </c>
      <c r="F29" s="18">
        <f t="shared" si="4"/>
        <v>22.9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57496.9</v>
      </c>
      <c r="E30" s="26">
        <f>E22+E5</f>
        <v>13475.499999999998</v>
      </c>
      <c r="F30" s="27">
        <f t="shared" si="4"/>
        <v>23.4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view="pageBreakPreview" zoomScale="90" zoomScaleSheetLayoutView="90" workbookViewId="0" topLeftCell="B1">
      <selection activeCell="F15" sqref="F15"/>
    </sheetView>
  </sheetViews>
  <sheetFormatPr defaultColWidth="9.00390625" defaultRowHeight="12.75"/>
  <cols>
    <col min="1" max="1" width="0.617187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625" style="33" customWidth="1"/>
    <col min="7" max="7" width="10.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13580.7</v>
      </c>
      <c r="F5" s="47">
        <f>F6+F7+F8+F9+F10+F12+F11</f>
        <v>1738.1</v>
      </c>
      <c r="G5" s="47">
        <f aca="true" t="shared" si="0" ref="G5:G8">IF(E5=0,"-",IF(F5/E5*100&gt;110,"свыше 100",ROUND((F5/E5*100),1)))</f>
        <v>12.8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1441</v>
      </c>
      <c r="F6" s="50">
        <v>274.3</v>
      </c>
      <c r="G6" s="49">
        <f t="shared" si="0"/>
        <v>19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1295</v>
      </c>
      <c r="F7" s="51">
        <v>167.8</v>
      </c>
      <c r="G7" s="49">
        <f t="shared" si="0"/>
        <v>13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7977</v>
      </c>
      <c r="F8" s="50">
        <v>928.4</v>
      </c>
      <c r="G8" s="49">
        <f t="shared" si="0"/>
        <v>11.6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0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175</v>
      </c>
      <c r="G10" s="49">
        <f aca="true" t="shared" si="2" ref="G10:G30">IF(E10=0,"-",IF(F10/E10*100&gt;110,"свыше 100",ROUND((F10/E10*100),1)))</f>
        <v>25</v>
      </c>
    </row>
    <row r="11" spans="2:7" ht="15.75">
      <c r="B11" s="45">
        <v>7</v>
      </c>
      <c r="C11" s="20" t="s">
        <v>79</v>
      </c>
      <c r="D11" s="48" t="s">
        <v>80</v>
      </c>
      <c r="E11" s="49">
        <v>627</v>
      </c>
      <c r="F11" s="51">
        <v>0</v>
      </c>
      <c r="G11" s="49">
        <f t="shared" si="2"/>
        <v>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192.6</v>
      </c>
      <c r="G12" s="49">
        <f t="shared" si="2"/>
        <v>12.6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302.8</v>
      </c>
      <c r="F13" s="26">
        <f>F14</f>
        <v>29.2</v>
      </c>
      <c r="G13" s="47">
        <f t="shared" si="2"/>
        <v>9.6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302.8</v>
      </c>
      <c r="F14" s="50">
        <v>29.2</v>
      </c>
      <c r="G14" s="49">
        <f t="shared" si="2"/>
        <v>9.6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0</v>
      </c>
      <c r="G15" s="47">
        <f t="shared" si="2"/>
        <v>0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0</v>
      </c>
      <c r="G16" s="49">
        <f t="shared" si="2"/>
        <v>0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8306</v>
      </c>
      <c r="F18" s="47">
        <f>F19+F20+F21+F22</f>
        <v>308.5</v>
      </c>
      <c r="G18" s="47">
        <f t="shared" si="2"/>
        <v>3.7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1665</v>
      </c>
      <c r="F20" s="50">
        <v>0</v>
      </c>
      <c r="G20" s="47">
        <f t="shared" si="2"/>
        <v>0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308.5</v>
      </c>
      <c r="G21" s="49">
        <f t="shared" si="2"/>
        <v>4.7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7240.2</v>
      </c>
      <c r="F23" s="47">
        <f>F24+F25+F27+F26</f>
        <v>362.5</v>
      </c>
      <c r="G23" s="47">
        <f t="shared" si="2"/>
        <v>5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1394</v>
      </c>
      <c r="F25" s="51">
        <v>80</v>
      </c>
      <c r="G25" s="49">
        <f t="shared" si="2"/>
        <v>5.7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5334.4</v>
      </c>
      <c r="F26" s="50">
        <v>58.2</v>
      </c>
      <c r="G26" s="49">
        <f t="shared" si="2"/>
        <v>1.1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0</v>
      </c>
      <c r="G30" s="47">
        <f t="shared" si="2"/>
        <v>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0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27658.5</v>
      </c>
      <c r="F32" s="47">
        <f>F33</f>
        <v>4462.7</v>
      </c>
      <c r="G32" s="47">
        <f aca="true" t="shared" si="3" ref="G32:G38">IF(E32=0,"-",IF(F32/E32*100&gt;110,"свыше 100",ROUND((F32/E32*100),1)))</f>
        <v>16.1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27658.5</v>
      </c>
      <c r="F33" s="50">
        <v>4462.7</v>
      </c>
      <c r="G33" s="49">
        <f t="shared" si="3"/>
        <v>16.1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0</v>
      </c>
      <c r="G34" s="47">
        <f t="shared" si="3"/>
        <v>0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0</v>
      </c>
      <c r="G35" s="49">
        <f t="shared" si="3"/>
        <v>0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95.8</v>
      </c>
      <c r="G36" s="47">
        <f t="shared" si="3"/>
        <v>87.1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95.8</v>
      </c>
      <c r="G37" s="49">
        <f t="shared" si="3"/>
        <v>87.1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0</v>
      </c>
      <c r="G38" s="47">
        <f t="shared" si="3"/>
        <v>0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0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57353.2</v>
      </c>
      <c r="F40" s="47">
        <f>F38+F36+F32+F30+F23+F18+F15+F13+F5+F34+F28</f>
        <v>6996.799999999999</v>
      </c>
      <c r="G40" s="47">
        <f>IF(E40=0,"-",IF(F40/E40*100&gt;110,"свыше 100",ROUND((F40/E40*100),1)))</f>
        <v>12.2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2022-04-30T04:15:55Z</dcterms:modified>
  <cp:category/>
  <cp:version/>
  <cp:contentType/>
  <cp:contentStatus/>
  <cp:revision>45</cp:revision>
</cp:coreProperties>
</file>