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<sst xmlns="http://schemas.openxmlformats.org/spreadsheetml/2006/main" count="141" uniqueCount="139">
  <si>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01.06.2022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</si>
  <si>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</si>
  <si>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</si>
  <si>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</si>
  <si>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</si>
  <si>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01.06.22,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</si>
  <si>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</si>
  <si>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</si>
  <si>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</si>
  <si>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</si>
  <si>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</si>
  <si>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</si>
  <si>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</si>
  <si>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</si>
  <si>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</si>
  <si>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</si>
  <si>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</si>
  <si>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</si>
  <si>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</si>
  <si>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</si>
  <si>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</si>
  <si>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</si>
  <si>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</si>
  <si>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</si>
  <si>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</si>
  <si>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</si>
  <si>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</si>
  <si>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</si>
  <si>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</si>
  <si>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</si>
  <si>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</si>
  <si>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</si>
  <si>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</si>
  <si>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</si>
  <si>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</si>
  <si>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</si>
  <si>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</si>
  <si>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</si>
  <si>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</si>
  <si>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</si>
  <si>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</si>
  <si>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</si>
  <si>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</si>
  <si>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</si>
  <si>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</si>
  <si>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</si>
  <si>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</si>
  <si>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</si>
  <si>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</si>
  <si>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</si>
  <si>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</si>
  <si>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</si>
  <si>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</si>
  <si>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</si>
  <si>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</si>
  <si>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</si>
  <si>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</si>
  <si>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</si>
  <si>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</si>
  <si>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</si>
  <si>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</si>
  <si>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01.06.2022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</si>
  <si>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</si>
  <si>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</si>
  <si>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</si>
  <si>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</si>
  <si>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01.06.2022,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</si>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</sst>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workbookViewId="0" topLeftCell="A1">
      <pane ySplit="4" topLeftCell="A5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v>2158.8</v>
      </c>
      <c r="F5" s="18">
        <f aca="true" t="shared" si="0" ref="F5:F17">IF(D5=0,"-",IF(E5/D5*100&gt;110,"свыше 100",ROUND((E5/D5*100),1)))</f>
        <v>32.6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56.3</v>
      </c>
      <c r="F6" s="18">
        <f t="shared" si="0"/>
        <v>25.8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56.3</v>
      </c>
      <c r="F7" s="18">
        <f t="shared" si="0"/>
        <v>25.8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1496.2</v>
      </c>
      <c r="F8" s="18">
        <f t="shared" si="0"/>
        <v>32.7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1496.2</v>
      </c>
      <c r="F9" s="18">
        <f t="shared" si="0"/>
        <v>32.7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442.9</v>
      </c>
      <c r="F12" s="18">
        <f t="shared" si="0"/>
        <v>34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22.4</v>
      </c>
      <c r="F13" s="18">
        <f t="shared" si="0"/>
        <v>14.2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420.5</v>
      </c>
      <c r="F14" s="18">
        <f t="shared" si="0"/>
        <v>36.7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162.7</v>
      </c>
      <c r="F15" s="18">
        <f t="shared" si="0"/>
        <v>30.5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106.4</v>
      </c>
      <c r="F16" s="18">
        <f t="shared" si="0"/>
        <v>32.4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30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50914.9</v>
      </c>
      <c r="E22" s="22">
        <f>E23</f>
        <v>16415.7</v>
      </c>
      <c r="F22" s="18">
        <f t="shared" si="2"/>
        <v>32.2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50914.9</v>
      </c>
      <c r="E23" s="22">
        <f>E24+E28+E25+E27+E26+E29</f>
        <v>16415.7</v>
      </c>
      <c r="F23" s="18">
        <f t="shared" si="2"/>
        <v>32.2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5236</v>
      </c>
      <c r="F24" s="18">
        <f t="shared" si="2"/>
        <v>33.3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0</v>
      </c>
      <c r="F25" s="18">
        <f t="shared" si="2"/>
        <v>0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120</v>
      </c>
      <c r="F26" s="18">
        <f t="shared" si="2"/>
        <v>15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310.7</v>
      </c>
      <c r="E27" s="22">
        <v>83.8</v>
      </c>
      <c r="F27" s="18">
        <f t="shared" si="2"/>
        <v>27</v>
      </c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0</v>
      </c>
      <c r="E28" s="22">
        <v>0</v>
      </c>
      <c r="F28" s="18">
        <f t="shared" si="2"/>
        <v>0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33798.1</v>
      </c>
      <c r="E29" s="22">
        <v>10975.9</v>
      </c>
      <c r="F29" s="18">
        <f t="shared" si="2"/>
        <v>32.5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57546.9</v>
      </c>
      <c r="E30" s="26">
        <f>E22+E5</f>
        <v>18574.5</v>
      </c>
      <c r="F30" s="27">
        <f t="shared" si="2"/>
        <v>32.3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">
      <selection activeCell="E17" sqref="E17"/>
    </sheetView>
  </sheetViews>
  <sheetFormatPr defaultColWidth="9.00390625" defaultRowHeight="12.75"/>
  <cols>
    <col min="1" max="1" width="0.617187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625" style="33" customWidth="1"/>
    <col min="7" max="7" width="10.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13580.7</v>
      </c>
      <c r="F5" s="47">
        <f>F6+F7+F8+F9+F10+F12+F11</f>
        <v>4145.3</v>
      </c>
      <c r="G5" s="47">
        <f aca="true" t="shared" si="0" ref="G5:G8">IF(E5=0,"-",IF(F5/E5*100&gt;110,"свыше 100",ROUND((F5/E5*100),1)))</f>
        <v>30.5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1441</v>
      </c>
      <c r="F6" s="50">
        <v>480.6</v>
      </c>
      <c r="G6" s="49">
        <f t="shared" si="0"/>
        <v>33.4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1295</v>
      </c>
      <c r="F7" s="51">
        <v>370.3</v>
      </c>
      <c r="G7" s="49">
        <f t="shared" si="0"/>
        <v>28.6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7977</v>
      </c>
      <c r="F8" s="50">
        <v>2437.2</v>
      </c>
      <c r="G8" s="49">
        <f t="shared" si="0"/>
        <v>30.6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0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350</v>
      </c>
      <c r="G10" s="49">
        <f aca="true" t="shared" si="2" ref="G10:G30">IF(E10=0,"-",IF(F10/E10*100&gt;110,"свыше 100",ROUND((F10/E10*100),1)))</f>
        <v>50</v>
      </c>
    </row>
    <row r="11" spans="2:7" ht="15.75">
      <c r="B11" s="45">
        <v>7</v>
      </c>
      <c r="C11" s="20" t="s">
        <v>79</v>
      </c>
      <c r="D11" s="48" t="s">
        <v>80</v>
      </c>
      <c r="E11" s="49">
        <v>627</v>
      </c>
      <c r="F11" s="51">
        <v>0</v>
      </c>
      <c r="G11" s="49">
        <f t="shared" si="2"/>
        <v>0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507.2</v>
      </c>
      <c r="G12" s="49">
        <f t="shared" si="2"/>
        <v>33.1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302.8</v>
      </c>
      <c r="F13" s="26">
        <f>F14</f>
        <v>83.6</v>
      </c>
      <c r="G13" s="47">
        <f t="shared" si="2"/>
        <v>27.6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302.8</v>
      </c>
      <c r="F14" s="50">
        <v>83.6</v>
      </c>
      <c r="G14" s="49">
        <f t="shared" si="2"/>
        <v>27.6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0</v>
      </c>
      <c r="G15" s="47">
        <f t="shared" si="2"/>
        <v>0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0</v>
      </c>
      <c r="G16" s="49">
        <f t="shared" si="2"/>
        <v>0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8306</v>
      </c>
      <c r="F18" s="47">
        <f>F19+F20+F21+F22</f>
        <v>1092.5</v>
      </c>
      <c r="G18" s="47">
        <f t="shared" si="2"/>
        <v>13.2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1665</v>
      </c>
      <c r="F20" s="50">
        <v>0</v>
      </c>
      <c r="G20" s="47">
        <f t="shared" si="2"/>
        <v>0</v>
      </c>
    </row>
    <row r="21" spans="2:7" ht="15.75">
      <c r="B21" s="45">
        <v>17</v>
      </c>
      <c r="C21" s="20" t="s">
        <v>99</v>
      </c>
      <c r="D21" s="48" t="s">
        <v>100</v>
      </c>
      <c r="E21" s="49">
        <v>6581</v>
      </c>
      <c r="F21" s="50">
        <v>1092.5</v>
      </c>
      <c r="G21" s="49">
        <f t="shared" si="2"/>
        <v>16.6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8512.9</v>
      </c>
      <c r="F23" s="47">
        <f>F24+F25+F27+F26</f>
        <v>719.6</v>
      </c>
      <c r="G23" s="47">
        <f t="shared" si="2"/>
        <v>8.5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1537.7</v>
      </c>
      <c r="F25" s="51">
        <v>257.6</v>
      </c>
      <c r="G25" s="49">
        <f t="shared" si="2"/>
        <v>16.8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6463.4</v>
      </c>
      <c r="F26" s="50">
        <v>237.7</v>
      </c>
      <c r="G26" s="49">
        <f t="shared" si="2"/>
        <v>3.7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0</v>
      </c>
      <c r="G30" s="47">
        <f t="shared" si="2"/>
        <v>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0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27708.5</v>
      </c>
      <c r="F32" s="47">
        <f>F33</f>
        <v>9290.5</v>
      </c>
      <c r="G32" s="47">
        <f aca="true" t="shared" si="3" ref="G32:G38">IF(E32=0,"-",IF(F32/E32*100&gt;110,"свыше 100",ROUND((F32/E32*100),1)))</f>
        <v>33.5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27708.5</v>
      </c>
      <c r="F33" s="50">
        <v>9290.5</v>
      </c>
      <c r="G33" s="49">
        <f t="shared" si="3"/>
        <v>33.5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0</v>
      </c>
      <c r="G34" s="47">
        <f t="shared" si="3"/>
        <v>0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0</v>
      </c>
      <c r="G35" s="49">
        <f t="shared" si="3"/>
        <v>0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110</v>
      </c>
      <c r="F36" s="47">
        <f>F37</f>
        <v>105.8</v>
      </c>
      <c r="G36" s="47">
        <f t="shared" si="3"/>
        <v>96.2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110</v>
      </c>
      <c r="F37" s="50">
        <v>105.8</v>
      </c>
      <c r="G37" s="49">
        <f t="shared" si="3"/>
        <v>96.2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2.1</v>
      </c>
      <c r="G38" s="47">
        <f t="shared" si="3"/>
        <v>6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2.1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58675.90000000001</v>
      </c>
      <c r="F40" s="47">
        <f>F38+F36+F32+F30+F23+F18+F15+F13+F5+F34+F28</f>
        <v>15439.400000000001</v>
      </c>
      <c r="G40" s="47">
        <f>IF(E40=0,"-",IF(F40/E40*100&gt;110,"свыше 100",ROUND((F40/E40*100),1)))</f>
        <v>26.3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2022-09-01T07:43:51Z</dcterms:modified>
  <cp:category/>
  <cp:version/>
  <cp:contentType/>
  <cp:contentStatus/>
  <cp:revision>48</cp:revision>
</cp:coreProperties>
</file>