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<sst xmlns="http://schemas.openxmlformats.org/spreadsheetml/2006/main" count="141" uniqueCount="139">
  <si>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01.07.2022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</si>
  <si>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</si>
  <si>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</si>
  <si>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</si>
  <si>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</si>
  <si>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r>
      <rPr>
        <b/>
        <sz val="11"/>
        <rFont val="Times New Roman"/>
        <family val="1"/>
      </rPr>
      <t>Исполнение на 01.07.22,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</si>
  <si>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</si>
  <si>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</si>
  <si>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</si>
  <si>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</si>
  <si>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</si>
  <si>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</si>
  <si>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</si>
  <si>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</si>
  <si>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</si>
  <si>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</si>
  <si>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</si>
  <si>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</si>
  <si>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</si>
  <si>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</si>
  <si>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</si>
  <si>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</si>
  <si>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</si>
  <si>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</si>
  <si>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</si>
  <si>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</si>
  <si>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</si>
  <si>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</si>
  <si>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</si>
  <si>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</si>
  <si>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</si>
  <si>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</si>
  <si>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</si>
  <si>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</si>
  <si>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</si>
  <si>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</si>
  <si>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</si>
  <si>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</si>
  <si>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</si>
  <si>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</si>
  <si>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</si>
  <si>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</si>
  <si>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</si>
  <si>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</si>
  <si>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</si>
  <si>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</si>
  <si>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</si>
  <si>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</si>
  <si>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</si>
  <si>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</si>
  <si>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</si>
  <si>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</si>
  <si>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</si>
  <si>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</si>
  <si>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</si>
  <si>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</si>
  <si>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</si>
  <si>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</si>
  <si>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</si>
  <si>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</si>
  <si>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</si>
  <si>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01.07.2022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</si>
  <si>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</si>
  <si>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</si>
  <si>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</si>
  <si>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</si>
  <si>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01.07.2022,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</si>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</sst>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workbookViewId="0" topLeftCell="A1">
      <pane ySplit="4" topLeftCell="A5" activePane="bottomLeft" state="frozen"/>
      <selection pane="topLeft" activeCell="A1" sqref="A1"/>
      <selection pane="bottomLeft" activeCell="H30" sqref="H30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50390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3332.5000000000005</v>
      </c>
      <c r="F5" s="18">
        <f aca="true" t="shared" si="0" ref="F5:F17">IF(D5=0,"-",IF(E5/D5*100&gt;110,"свыше 100",ROUND((E5/D5*100),1)))</f>
        <v>50.2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110</v>
      </c>
      <c r="F6" s="18">
        <f t="shared" si="0"/>
        <v>50.5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110</v>
      </c>
      <c r="F7" s="18">
        <f t="shared" si="0"/>
        <v>50.5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2502.4</v>
      </c>
      <c r="F8" s="18">
        <f t="shared" si="0"/>
        <v>54.7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2502.4</v>
      </c>
      <c r="F9" s="18">
        <f t="shared" si="0"/>
        <v>54.7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501.90000000000003</v>
      </c>
      <c r="F12" s="18">
        <f t="shared" si="0"/>
        <v>38.5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28.1</v>
      </c>
      <c r="F13" s="18">
        <f t="shared" si="0"/>
        <v>17.8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473.8</v>
      </c>
      <c r="F14" s="18">
        <f t="shared" si="0"/>
        <v>41.3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217.39999999999998</v>
      </c>
      <c r="F15" s="18">
        <f t="shared" si="0"/>
        <v>40.8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161.1</v>
      </c>
      <c r="F16" s="18">
        <f t="shared" si="0"/>
        <v>49.1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52103.899999999994</v>
      </c>
      <c r="E22" s="22">
        <f>E23</f>
        <v>24777.699999999997</v>
      </c>
      <c r="F22" s="18">
        <f t="shared" si="2"/>
        <v>47.6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52103.899999999994</v>
      </c>
      <c r="E23" s="22">
        <f>E24+E28+E25+E27+E26+E29</f>
        <v>24777.699999999997</v>
      </c>
      <c r="F23" s="18">
        <f t="shared" si="2"/>
        <v>47.6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7846</v>
      </c>
      <c r="F24" s="18">
        <f t="shared" si="2"/>
        <v>49.9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166.5</v>
      </c>
      <c r="F25" s="18">
        <f t="shared" si="2"/>
        <v>58.1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120</v>
      </c>
      <c r="F26" s="18">
        <f t="shared" si="2"/>
        <v>15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310.7</v>
      </c>
      <c r="E27" s="22">
        <v>144.4</v>
      </c>
      <c r="F27" s="18"/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1189</v>
      </c>
      <c r="E28" s="22">
        <v>342.3</v>
      </c>
      <c r="F28" s="18">
        <f aca="true" t="shared" si="4" ref="F28:F30">IF(D28=0,"-",IF(E28/D28*100&gt;110,"свыше 100",ROUND((E28/D28*100),1)))</f>
        <v>28.8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33798.1</v>
      </c>
      <c r="E29" s="22">
        <v>16158.5</v>
      </c>
      <c r="F29" s="18">
        <f t="shared" si="4"/>
        <v>47.8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58735.899999999994</v>
      </c>
      <c r="E30" s="26">
        <f>E22+E5</f>
        <v>28110.199999999997</v>
      </c>
      <c r="F30" s="27">
        <f t="shared" si="4"/>
        <v>47.9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">
      <selection activeCell="B41" sqref="B41"/>
    </sheetView>
  </sheetViews>
  <sheetFormatPr defaultColWidth="9.00390625" defaultRowHeight="12.75"/>
  <cols>
    <col min="1" max="1" width="0.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50390625" style="33" customWidth="1"/>
    <col min="7" max="7" width="10.50390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13699.800000000001</v>
      </c>
      <c r="F5" s="47">
        <f>F6+F7+F8+F9+F10+F12+F11</f>
        <v>6813.000000000001</v>
      </c>
      <c r="G5" s="47">
        <f aca="true" t="shared" si="0" ref="G5:G8">IF(E5=0,"-",IF(F5/E5*100&gt;110,"свыше 100",ROUND((F5/E5*100),1)))</f>
        <v>49.7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1441</v>
      </c>
      <c r="F6" s="50">
        <v>611.5</v>
      </c>
      <c r="G6" s="49">
        <f t="shared" si="0"/>
        <v>42.4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1295</v>
      </c>
      <c r="F7" s="51">
        <v>565.9</v>
      </c>
      <c r="G7" s="49">
        <f t="shared" si="0"/>
        <v>43.7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7977</v>
      </c>
      <c r="F8" s="50">
        <v>3784.6</v>
      </c>
      <c r="G8" s="49">
        <f t="shared" si="0"/>
        <v>47.4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5.8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350</v>
      </c>
      <c r="G10" s="49">
        <f aca="true" t="shared" si="2" ref="G10:G30">IF(E10=0,"-",IF(F10/E10*100&gt;110,"свыше 100",ROUND((F10/E10*100),1)))</f>
        <v>50</v>
      </c>
    </row>
    <row r="11" spans="2:7" ht="15.75">
      <c r="B11" s="45">
        <v>7</v>
      </c>
      <c r="C11" s="20" t="s">
        <v>79</v>
      </c>
      <c r="D11" s="48" t="s">
        <v>80</v>
      </c>
      <c r="E11" s="49">
        <v>746.1</v>
      </c>
      <c r="F11" s="51">
        <v>746.1</v>
      </c>
      <c r="G11" s="49">
        <f t="shared" si="2"/>
        <v>100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749.1</v>
      </c>
      <c r="G12" s="49">
        <f t="shared" si="2"/>
        <v>48.9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302.8</v>
      </c>
      <c r="F13" s="26">
        <f>F14</f>
        <v>138.6</v>
      </c>
      <c r="G13" s="47">
        <f t="shared" si="2"/>
        <v>45.8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302.8</v>
      </c>
      <c r="F14" s="50">
        <v>138.6</v>
      </c>
      <c r="G14" s="49">
        <f t="shared" si="2"/>
        <v>45.8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23.1</v>
      </c>
      <c r="G15" s="47">
        <f t="shared" si="2"/>
        <v>22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23.1</v>
      </c>
      <c r="G16" s="49">
        <f t="shared" si="2"/>
        <v>26.6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8086.9</v>
      </c>
      <c r="F18" s="47">
        <f>F19+F20+F21+F22</f>
        <v>1545.4</v>
      </c>
      <c r="G18" s="47">
        <f t="shared" si="2"/>
        <v>19.1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1445.9</v>
      </c>
      <c r="F20" s="50">
        <v>93.5</v>
      </c>
      <c r="G20" s="47">
        <f t="shared" si="2"/>
        <v>6.5</v>
      </c>
    </row>
    <row r="21" spans="2:7" ht="15.75">
      <c r="B21" s="45">
        <v>17</v>
      </c>
      <c r="C21" s="20" t="s">
        <v>99</v>
      </c>
      <c r="D21" s="48" t="s">
        <v>100</v>
      </c>
      <c r="E21" s="49">
        <v>6581</v>
      </c>
      <c r="F21" s="50">
        <v>1451.9</v>
      </c>
      <c r="G21" s="49">
        <f t="shared" si="2"/>
        <v>22.1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8512.9</v>
      </c>
      <c r="F23" s="47">
        <f>F24+F25+F27+F26</f>
        <v>1168</v>
      </c>
      <c r="G23" s="47">
        <f t="shared" si="2"/>
        <v>13.7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1537.7</v>
      </c>
      <c r="F25" s="51">
        <v>301.7</v>
      </c>
      <c r="G25" s="49">
        <f t="shared" si="2"/>
        <v>19.6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6463.4</v>
      </c>
      <c r="F26" s="50">
        <v>642</v>
      </c>
      <c r="G26" s="49">
        <f t="shared" si="2"/>
        <v>9.9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60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60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8</v>
      </c>
      <c r="G30" s="47">
        <f t="shared" si="2"/>
        <v>100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8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27808.5</v>
      </c>
      <c r="F32" s="47">
        <f>F33</f>
        <v>14271.3</v>
      </c>
      <c r="G32" s="47">
        <f aca="true" t="shared" si="3" ref="G32:G38">IF(E32=0,"-",IF(F32/E32*100&gt;110,"свыше 100",ROUND((F32/E32*100),1)))</f>
        <v>51.3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27808.5</v>
      </c>
      <c r="F33" s="50">
        <v>14271.3</v>
      </c>
      <c r="G33" s="49">
        <f t="shared" si="3"/>
        <v>51.3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1.5</v>
      </c>
      <c r="G34" s="47">
        <f t="shared" si="3"/>
        <v>21.4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1.5</v>
      </c>
      <c r="G35" s="49">
        <f t="shared" si="3"/>
        <v>21.4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110</v>
      </c>
      <c r="F36" s="47">
        <f>F37</f>
        <v>105.8</v>
      </c>
      <c r="G36" s="47">
        <f t="shared" si="3"/>
        <v>96.2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110</v>
      </c>
      <c r="F37" s="50">
        <v>105.8</v>
      </c>
      <c r="G37" s="49">
        <f t="shared" si="3"/>
        <v>96.2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2.1</v>
      </c>
      <c r="G38" s="47">
        <f t="shared" si="3"/>
        <v>6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2.1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58735.90000000001</v>
      </c>
      <c r="F40" s="47">
        <f>F38+F36+F32+F30+F23+F18+F15+F13+F5+F34+F28</f>
        <v>24076.799999999996</v>
      </c>
      <c r="G40" s="47">
        <f>IF(E40=0,"-",IF(F40/E40*100&gt;110,"свыше 100",ROUND((F40/E40*100),1)))</f>
        <v>41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2022-09-02T04:56:21Z</dcterms:modified>
  <cp:category/>
  <cp:version/>
  <cp:contentType/>
  <cp:contentStatus/>
  <cp:revision>48</cp:revision>
</cp:coreProperties>
</file>